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比較表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<sst xmlns="http://schemas.openxmlformats.org/spreadsheetml/2006/main" count="83" uniqueCount="63">
  <si>
    <r>
      <rPr>
        <b val="true"/>
        <sz val="15"/>
        <rFont val="Noto Sans CJK SC"/>
        <family val="2"/>
      </rPr>
      <t xml:space="preserve">空調設備更新工事　見積比較表（</t>
    </r>
    <r>
      <rPr>
        <b val="true"/>
        <sz val="15"/>
        <rFont val="Meiryo"/>
        <family val="0"/>
        <charset val="1"/>
      </rPr>
      <t xml:space="preserve">A</t>
    </r>
    <r>
      <rPr>
        <b val="true"/>
        <sz val="15"/>
        <rFont val="Noto Sans CJK SC"/>
        <family val="2"/>
      </rPr>
      <t xml:space="preserve">案・</t>
    </r>
    <r>
      <rPr>
        <b val="true"/>
        <sz val="15"/>
        <rFont val="Meiryo"/>
        <family val="0"/>
        <charset val="1"/>
      </rPr>
      <t xml:space="preserve">B</t>
    </r>
    <r>
      <rPr>
        <b val="true"/>
        <sz val="15"/>
        <rFont val="Noto Sans CJK SC"/>
        <family val="2"/>
      </rPr>
      <t xml:space="preserve">案・</t>
    </r>
    <r>
      <rPr>
        <b val="true"/>
        <sz val="15"/>
        <rFont val="Meiryo"/>
        <family val="0"/>
        <charset val="1"/>
      </rPr>
      <t xml:space="preserve">C</t>
    </r>
    <r>
      <rPr>
        <b val="true"/>
        <sz val="15"/>
        <rFont val="Noto Sans CJK SC"/>
        <family val="2"/>
      </rPr>
      <t xml:space="preserve">案）</t>
    </r>
  </si>
  <si>
    <r>
      <rPr>
        <sz val="9"/>
        <rFont val="Noto Sans CJK SC"/>
        <family val="2"/>
      </rPr>
      <t xml:space="preserve">共通条件：室内機</t>
    </r>
    <r>
      <rPr>
        <sz val="9"/>
        <rFont val="Meiryo"/>
        <family val="0"/>
        <charset val="1"/>
      </rPr>
      <t xml:space="preserve">6</t>
    </r>
    <r>
      <rPr>
        <sz val="9"/>
        <rFont val="Noto Sans CJK SC"/>
        <family val="2"/>
      </rPr>
      <t xml:space="preserve">台・室外機</t>
    </r>
    <r>
      <rPr>
        <sz val="9"/>
        <rFont val="Meiryo"/>
        <family val="0"/>
        <charset val="1"/>
      </rPr>
      <t xml:space="preserve">2</t>
    </r>
    <r>
      <rPr>
        <sz val="9"/>
        <rFont val="Noto Sans CJK SC"/>
        <family val="2"/>
      </rPr>
      <t xml:space="preserve">台の入替／消費税</t>
    </r>
    <r>
      <rPr>
        <sz val="9"/>
        <rFont val="Meiryo"/>
        <family val="0"/>
        <charset val="1"/>
      </rPr>
      <t xml:space="preserve">10%</t>
    </r>
    <r>
      <rPr>
        <sz val="9"/>
        <rFont val="Noto Sans CJK SC"/>
        <family val="2"/>
      </rPr>
      <t xml:space="preserve">。金額は円。項目行は税抜、税込合計のみ税込。青字は各見積書</t>
    </r>
    <r>
      <rPr>
        <sz val="9"/>
        <rFont val="Meiryo"/>
        <family val="0"/>
        <charset val="1"/>
      </rPr>
      <t xml:space="preserve">PDF</t>
    </r>
    <r>
      <rPr>
        <sz val="9"/>
        <rFont val="Noto Sans CJK SC"/>
        <family val="2"/>
      </rPr>
      <t xml:space="preserve">から転記した値。</t>
    </r>
  </si>
  <si>
    <t xml:space="preserve">項目</t>
  </si>
  <si>
    <r>
      <rPr>
        <b val="true"/>
        <sz val="10"/>
        <color rgb="FFFFFFFF"/>
        <rFont val="Meiryo"/>
        <family val="0"/>
        <charset val="1"/>
      </rPr>
      <t xml:space="preserve">A</t>
    </r>
    <r>
      <rPr>
        <b val="true"/>
        <sz val="10"/>
        <color rgb="FFFFFFFF"/>
        <rFont val="Noto Sans CJK SC"/>
        <family val="2"/>
      </rPr>
      <t xml:space="preserve">案</t>
    </r>
  </si>
  <si>
    <r>
      <rPr>
        <b val="true"/>
        <sz val="10"/>
        <color rgb="FFFFFFFF"/>
        <rFont val="Meiryo"/>
        <family val="0"/>
        <charset val="1"/>
      </rPr>
      <t xml:space="preserve">B</t>
    </r>
    <r>
      <rPr>
        <b val="true"/>
        <sz val="10"/>
        <color rgb="FFFFFFFF"/>
        <rFont val="Noto Sans CJK SC"/>
        <family val="2"/>
      </rPr>
      <t xml:space="preserve">案</t>
    </r>
  </si>
  <si>
    <r>
      <rPr>
        <b val="true"/>
        <sz val="10"/>
        <color rgb="FFFFFFFF"/>
        <rFont val="Meiryo"/>
        <family val="0"/>
        <charset val="1"/>
      </rPr>
      <t xml:space="preserve">C</t>
    </r>
    <r>
      <rPr>
        <b val="true"/>
        <sz val="10"/>
        <color rgb="FFFFFFFF"/>
        <rFont val="Noto Sans CJK SC"/>
        <family val="2"/>
      </rPr>
      <t xml:space="preserve">案</t>
    </r>
  </si>
  <si>
    <t xml:space="preserve">機器</t>
  </si>
  <si>
    <t xml:space="preserve">配管</t>
  </si>
  <si>
    <t xml:space="preserve">工事費</t>
  </si>
  <si>
    <t xml:space="preserve">諸経費</t>
  </si>
  <si>
    <t xml:space="preserve">値引き</t>
  </si>
  <si>
    <t xml:space="preserve">税込合計</t>
  </si>
  <si>
    <t xml:space="preserve">工期</t>
  </si>
  <si>
    <r>
      <rPr>
        <sz val="10"/>
        <color rgb="FF0000FF"/>
        <rFont val="Meiryo"/>
        <family val="0"/>
        <charset val="1"/>
      </rPr>
      <t xml:space="preserve">10</t>
    </r>
    <r>
      <rPr>
        <sz val="10"/>
        <color rgb="FF0000FF"/>
        <rFont val="Noto Sans CJK SC"/>
        <family val="2"/>
      </rPr>
      <t xml:space="preserve">日</t>
    </r>
  </si>
  <si>
    <t xml:space="preserve">条件</t>
  </si>
  <si>
    <t xml:space="preserve">標準機／既存配管を流用／日中工事</t>
  </si>
  <si>
    <t xml:space="preserve">省エネ機／配管も更新／日中工事</t>
  </si>
  <si>
    <t xml:space="preserve">標準機／配管更新／夜間工事</t>
  </si>
  <si>
    <t xml:space="preserve">最安案と最高案の比較</t>
  </si>
  <si>
    <t xml:space="preserve">最安案</t>
  </si>
  <si>
    <t xml:space="preserve">最安案の税込合計</t>
  </si>
  <si>
    <t xml:space="preserve">最高案</t>
  </si>
  <si>
    <t xml:space="preserve">最高案の税込合計</t>
  </si>
  <si>
    <t xml:space="preserve">差額（税込）</t>
  </si>
  <si>
    <t xml:space="preserve">差の理由（最高案 − 最安案、項目別・税抜）</t>
  </si>
  <si>
    <t xml:space="preserve">差額（税抜）</t>
  </si>
  <si>
    <t xml:space="preserve">理由</t>
  </si>
  <si>
    <t xml:space="preserve">最高案は省エネ機、最安案は標準機（機器グレードの違い）。</t>
  </si>
  <si>
    <t xml:space="preserve">最高案は冷媒配管を更新（新設・既存撤去）、最安案は既存配管を流用（接続部調整・気密確認のみ）。</t>
  </si>
  <si>
    <t xml:space="preserve">差なし。ともに日中工事で同額。</t>
  </si>
  <si>
    <t xml:space="preserve">差なし。ともに運搬費・廃材処分費・現場管理費等。</t>
  </si>
  <si>
    <t xml:space="preserve">最高案の値引きが最安案より大きく、差額を縮める方向に働く。</t>
  </si>
  <si>
    <t xml:space="preserve">税抜差額の合計</t>
  </si>
  <si>
    <r>
      <rPr>
        <sz val="10"/>
        <rFont val="Noto Sans CJK SC"/>
        <family val="2"/>
      </rPr>
      <t xml:space="preserve">最高案・最安案の組合せは上の式で自動判定。理由欄の文章は、現在の組合せ（最安</t>
    </r>
    <r>
      <rPr>
        <sz val="10"/>
        <rFont val="Meiryo"/>
        <family val="0"/>
        <charset val="1"/>
      </rPr>
      <t xml:space="preserve">A</t>
    </r>
    <r>
      <rPr>
        <sz val="10"/>
        <rFont val="Noto Sans CJK SC"/>
        <family val="2"/>
      </rPr>
      <t xml:space="preserve">案・最高</t>
    </r>
    <r>
      <rPr>
        <sz val="10"/>
        <rFont val="Meiryo"/>
        <family val="0"/>
        <charset val="1"/>
      </rPr>
      <t xml:space="preserve">B</t>
    </r>
    <r>
      <rPr>
        <sz val="10"/>
        <rFont val="Noto Sans CJK SC"/>
        <family val="2"/>
      </rPr>
      <t xml:space="preserve">案）に対する説明です。</t>
    </r>
  </si>
  <si>
    <t xml:space="preserve">消費税率</t>
  </si>
  <si>
    <t xml:space="preserve">消費税の差額</t>
  </si>
  <si>
    <t xml:space="preserve">税込差額（理由の積み上げ）</t>
  </si>
  <si>
    <t xml:space="preserve">税込差額（上の差額との照合）</t>
  </si>
  <si>
    <t xml:space="preserve">検算欄</t>
  </si>
  <si>
    <r>
      <rPr>
        <b val="true"/>
        <sz val="10"/>
        <rFont val="Noto Sans CJK SC"/>
        <family val="2"/>
      </rPr>
      <t xml:space="preserve">① 金額の取得元（各見積書</t>
    </r>
    <r>
      <rPr>
        <b val="true"/>
        <sz val="10"/>
        <rFont val="Meiryo"/>
        <family val="0"/>
        <charset val="1"/>
      </rPr>
      <t xml:space="preserve">PDF</t>
    </r>
    <r>
      <rPr>
        <b val="true"/>
        <sz val="10"/>
        <rFont val="Noto Sans CJK SC"/>
        <family val="2"/>
      </rPr>
      <t xml:space="preserve">の行）</t>
    </r>
  </si>
  <si>
    <r>
      <rPr>
        <b val="true"/>
        <sz val="10"/>
        <color rgb="FFFFFFFF"/>
        <rFont val="Noto Sans CJK SC"/>
        <family val="2"/>
      </rPr>
      <t xml:space="preserve">取得元（</t>
    </r>
    <r>
      <rPr>
        <b val="true"/>
        <sz val="10"/>
        <color rgb="FFFFFFFF"/>
        <rFont val="Meiryo"/>
        <family val="0"/>
        <charset val="1"/>
      </rPr>
      <t xml:space="preserve">A</t>
    </r>
    <r>
      <rPr>
        <b val="true"/>
        <sz val="10"/>
        <color rgb="FFFFFFFF"/>
        <rFont val="Noto Sans CJK SC"/>
        <family val="2"/>
      </rPr>
      <t xml:space="preserve">案・</t>
    </r>
    <r>
      <rPr>
        <b val="true"/>
        <sz val="10"/>
        <color rgb="FFFFFFFF"/>
        <rFont val="Meiryo"/>
        <family val="0"/>
        <charset val="1"/>
      </rPr>
      <t xml:space="preserve">B</t>
    </r>
    <r>
      <rPr>
        <b val="true"/>
        <sz val="10"/>
        <color rgb="FFFFFFFF"/>
        <rFont val="Noto Sans CJK SC"/>
        <family val="2"/>
      </rPr>
      <t xml:space="preserve">案・</t>
    </r>
    <r>
      <rPr>
        <b val="true"/>
        <sz val="10"/>
        <color rgb="FFFFFFFF"/>
        <rFont val="Meiryo"/>
        <family val="0"/>
        <charset val="1"/>
      </rPr>
      <t xml:space="preserve">C</t>
    </r>
    <r>
      <rPr>
        <b val="true"/>
        <sz val="10"/>
        <color rgb="FFFFFFFF"/>
        <rFont val="Noto Sans CJK SC"/>
        <family val="2"/>
      </rPr>
      <t xml:space="preserve">案とも同じ位置）</t>
    </r>
  </si>
  <si>
    <t xml:space="preserve">明細表「機器」行の「金額（円）」列</t>
  </si>
  <si>
    <t xml:space="preserve">明細表「配管」行の「金額（円）」列</t>
  </si>
  <si>
    <t xml:space="preserve">明細表「工事費」行の「金額（円）」列</t>
  </si>
  <si>
    <t xml:space="preserve">明細表「諸経費」行の「金額（円）」列</t>
  </si>
  <si>
    <t xml:space="preserve">明細表「値引き」行の「金額（円）」列（マイナス表示）</t>
  </si>
  <si>
    <t xml:space="preserve">明細表下「税込合計」行の金額</t>
  </si>
  <si>
    <t xml:space="preserve">上部「工期」行</t>
  </si>
  <si>
    <t xml:space="preserve">件名行、工事費行の「内容」（日中／夜間）、配管行の「内容」、機器行の「内容」（標準機／省エネ機）、備考欄</t>
  </si>
  <si>
    <r>
      <rPr>
        <b val="true"/>
        <sz val="10"/>
        <rFont val="Noto Sans CJK SC"/>
        <family val="2"/>
      </rPr>
      <t xml:space="preserve">② 整合チェック（</t>
    </r>
    <r>
      <rPr>
        <b val="true"/>
        <sz val="10"/>
        <rFont val="Meiryo"/>
        <family val="0"/>
        <charset val="1"/>
      </rPr>
      <t xml:space="preserve">PDF</t>
    </r>
    <r>
      <rPr>
        <b val="true"/>
        <sz val="10"/>
        <rFont val="Noto Sans CJK SC"/>
        <family val="2"/>
      </rPr>
      <t xml:space="preserve">の別の行と突き合わせ）</t>
    </r>
  </si>
  <si>
    <t xml:space="preserve">確認項目</t>
  </si>
  <si>
    <t xml:space="preserve">取得元／判定</t>
  </si>
  <si>
    <r>
      <rPr>
        <b val="true"/>
        <sz val="10"/>
        <rFont val="Noto Sans CJK SC"/>
        <family val="2"/>
      </rPr>
      <t xml:space="preserve">明細</t>
    </r>
    <r>
      <rPr>
        <b val="true"/>
        <sz val="10"/>
        <rFont val="Meiryo"/>
        <family val="0"/>
        <charset val="1"/>
      </rPr>
      <t xml:space="preserve">5</t>
    </r>
    <r>
      <rPr>
        <b val="true"/>
        <sz val="10"/>
        <rFont val="Noto Sans CJK SC"/>
        <family val="2"/>
      </rPr>
      <t xml:space="preserve">行の合計（比較表から計算）</t>
    </r>
  </si>
  <si>
    <t xml:space="preserve">計算値（比較表の機器〜値引き）</t>
  </si>
  <si>
    <r>
      <rPr>
        <b val="true"/>
        <sz val="10"/>
        <rFont val="Meiryo"/>
        <family val="0"/>
        <charset val="1"/>
      </rPr>
      <t xml:space="preserve">PDF</t>
    </r>
    <r>
      <rPr>
        <b val="true"/>
        <sz val="10"/>
        <rFont val="Noto Sans CJK SC"/>
        <family val="2"/>
      </rPr>
      <t xml:space="preserve">「小計（税抜）」行</t>
    </r>
  </si>
  <si>
    <r>
      <rPr>
        <sz val="9"/>
        <rFont val="Meiryo"/>
        <family val="0"/>
        <charset val="1"/>
      </rPr>
      <t xml:space="preserve">PDF</t>
    </r>
    <r>
      <rPr>
        <sz val="9"/>
        <rFont val="Noto Sans CJK SC"/>
        <family val="2"/>
      </rPr>
      <t xml:space="preserve">「小計（税抜）」行の金額</t>
    </r>
  </si>
  <si>
    <r>
      <rPr>
        <b val="true"/>
        <sz val="10"/>
        <rFont val="Meiryo"/>
        <family val="0"/>
        <charset val="1"/>
      </rPr>
      <t xml:space="preserve">PDF</t>
    </r>
    <r>
      <rPr>
        <b val="true"/>
        <sz val="10"/>
        <rFont val="Noto Sans CJK SC"/>
        <family val="2"/>
      </rPr>
      <t xml:space="preserve">「消費税（</t>
    </r>
    <r>
      <rPr>
        <b val="true"/>
        <sz val="10"/>
        <rFont val="Meiryo"/>
        <family val="0"/>
        <charset val="1"/>
      </rPr>
      <t xml:space="preserve">10%</t>
    </r>
    <r>
      <rPr>
        <b val="true"/>
        <sz val="10"/>
        <rFont val="Noto Sans CJK SC"/>
        <family val="2"/>
      </rPr>
      <t xml:space="preserve">）」行</t>
    </r>
  </si>
  <si>
    <r>
      <rPr>
        <sz val="9"/>
        <rFont val="Meiryo"/>
        <family val="0"/>
        <charset val="1"/>
      </rPr>
      <t xml:space="preserve">PDF</t>
    </r>
    <r>
      <rPr>
        <sz val="9"/>
        <rFont val="Noto Sans CJK SC"/>
        <family val="2"/>
      </rPr>
      <t xml:space="preserve">「消費税（</t>
    </r>
    <r>
      <rPr>
        <sz val="9"/>
        <rFont val="Meiryo"/>
        <family val="0"/>
        <charset val="1"/>
      </rPr>
      <t xml:space="preserve">10%</t>
    </r>
    <r>
      <rPr>
        <sz val="9"/>
        <rFont val="Noto Sans CJK SC"/>
        <family val="2"/>
      </rPr>
      <t xml:space="preserve">）」行の金額</t>
    </r>
  </si>
  <si>
    <r>
      <rPr>
        <b val="true"/>
        <sz val="10"/>
        <rFont val="Meiryo"/>
        <family val="0"/>
        <charset val="1"/>
      </rPr>
      <t xml:space="preserve">PDF</t>
    </r>
    <r>
      <rPr>
        <b val="true"/>
        <sz val="10"/>
        <rFont val="Noto Sans CJK SC"/>
        <family val="2"/>
      </rPr>
      <t xml:space="preserve">冒頭「御見積金額（税込）」</t>
    </r>
  </si>
  <si>
    <r>
      <rPr>
        <sz val="9"/>
        <rFont val="Meiryo"/>
        <family val="0"/>
        <charset val="1"/>
      </rPr>
      <t xml:space="preserve">PDF</t>
    </r>
    <r>
      <rPr>
        <sz val="9"/>
        <rFont val="Noto Sans CJK SC"/>
        <family val="2"/>
      </rPr>
      <t xml:space="preserve">上部「御見積金額（税込）」</t>
    </r>
  </si>
  <si>
    <r>
      <rPr>
        <b val="true"/>
        <sz val="10"/>
        <rFont val="Noto Sans CJK SC"/>
        <family val="2"/>
      </rPr>
      <t xml:space="preserve">判定</t>
    </r>
    <r>
      <rPr>
        <b val="true"/>
        <sz val="10"/>
        <rFont val="Meiryo"/>
        <family val="0"/>
        <charset val="1"/>
      </rPr>
      <t xml:space="preserve">1</t>
    </r>
    <r>
      <rPr>
        <b val="true"/>
        <sz val="10"/>
        <rFont val="Noto Sans CJK SC"/>
        <family val="2"/>
      </rPr>
      <t xml:space="preserve">：明細合計＝</t>
    </r>
    <r>
      <rPr>
        <b val="true"/>
        <sz val="10"/>
        <rFont val="Meiryo"/>
        <family val="0"/>
        <charset val="1"/>
      </rPr>
      <t xml:space="preserve">PDF</t>
    </r>
    <r>
      <rPr>
        <b val="true"/>
        <sz val="10"/>
        <rFont val="Noto Sans CJK SC"/>
        <family val="2"/>
      </rPr>
      <t xml:space="preserve">小計</t>
    </r>
  </si>
  <si>
    <r>
      <rPr>
        <b val="true"/>
        <sz val="10"/>
        <rFont val="Noto Sans CJK SC"/>
        <family val="2"/>
      </rPr>
      <t xml:space="preserve">判定</t>
    </r>
    <r>
      <rPr>
        <b val="true"/>
        <sz val="10"/>
        <rFont val="Meiryo"/>
        <family val="0"/>
        <charset val="1"/>
      </rPr>
      <t xml:space="preserve">2</t>
    </r>
    <r>
      <rPr>
        <b val="true"/>
        <sz val="10"/>
        <rFont val="Noto Sans CJK SC"/>
        <family val="2"/>
      </rPr>
      <t xml:space="preserve">：小計＋消費税＝比較表の税込合計</t>
    </r>
  </si>
  <si>
    <r>
      <rPr>
        <b val="true"/>
        <sz val="10"/>
        <rFont val="Noto Sans CJK SC"/>
        <family val="2"/>
      </rPr>
      <t xml:space="preserve">判定</t>
    </r>
    <r>
      <rPr>
        <b val="true"/>
        <sz val="10"/>
        <rFont val="Meiryo"/>
        <family val="0"/>
        <charset val="1"/>
      </rPr>
      <t xml:space="preserve">3</t>
    </r>
    <r>
      <rPr>
        <b val="true"/>
        <sz val="10"/>
        <rFont val="Noto Sans CJK SC"/>
        <family val="2"/>
      </rPr>
      <t xml:space="preserve">：比較表の税込合計＝冒頭の御見積金額</t>
    </r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</si>
</sst>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;\-#,##0"/>
    <numFmt numFmtId="166" formatCode="#,##0"/>
    <numFmt numFmtId="167" formatCode="0%"/>
  </numFmts>
  <fonts count="2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name val="Noto Sans CJK SC"/>
      <family val="2"/>
    </font>
    <font>
      <b val="true"/>
      <sz val="15"/>
      <name val="Meiryo"/>
      <family val="0"/>
      <charset val="1"/>
    </font>
    <font>
      <sz val="9"/>
      <name val="Noto Sans CJK SC"/>
      <family val="2"/>
    </font>
    <font>
      <sz val="9"/>
      <name val="Meiryo"/>
      <family val="0"/>
      <charset val="1"/>
    </font>
    <font>
      <b val="true"/>
      <sz val="10"/>
      <color rgb="FFFFFFFF"/>
      <name val="Noto Sans CJK SC"/>
      <family val="2"/>
    </font>
    <font>
      <b val="true"/>
      <sz val="10"/>
      <color rgb="FFFFFFFF"/>
      <name val="Meiryo"/>
      <family val="0"/>
      <charset val="1"/>
    </font>
    <font>
      <b val="true"/>
      <sz val="10"/>
      <color rgb="FF000000"/>
      <name val="Noto Sans CJK SC"/>
      <family val="2"/>
    </font>
    <font>
      <sz val="10"/>
      <color rgb="FF0000FF"/>
      <name val="Meiryo"/>
      <family val="0"/>
      <charset val="1"/>
    </font>
    <font>
      <b val="true"/>
      <sz val="10"/>
      <color rgb="FF0000FF"/>
      <name val="Meiryo"/>
      <family val="0"/>
      <charset val="1"/>
    </font>
    <font>
      <sz val="10"/>
      <color rgb="FF0000FF"/>
      <name val="Noto Sans CJK SC"/>
      <family val="2"/>
    </font>
    <font>
      <sz val="10"/>
      <name val="Noto Sans CJK SC"/>
      <family val="2"/>
    </font>
    <font>
      <b val="true"/>
      <sz val="12"/>
      <name val="Noto Sans CJK SC"/>
      <family val="2"/>
    </font>
    <font>
      <b val="true"/>
      <sz val="10"/>
      <name val="Noto Sans CJK SC"/>
      <family val="2"/>
    </font>
    <font>
      <sz val="10"/>
      <name val="Meiryo"/>
      <family val="0"/>
      <charset val="1"/>
    </font>
    <font>
      <b val="true"/>
      <sz val="10"/>
      <name val="Meiryo"/>
      <family val="0"/>
      <charset val="1"/>
    </font>
    <font>
      <sz val="10"/>
      <color rgb="FF000000"/>
      <name val="Meiryo"/>
      <family val="0"/>
      <charset val="1"/>
    </font>
    <font>
      <b val="true"/>
      <sz val="10"/>
      <color rgb="FF000000"/>
      <name val="Meiryo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404040"/>
        <bgColor rgb="FF333300"/>
      </patternFill>
    </fill>
    <fill>
      <patternFill patternType="solid">
        <fgColor rgb="FFD9D9D9"/>
        <bgColor rgb="FFC0C0C0"/>
      </patternFill>
    </fill>
    <fill>
      <patternFill patternType="solid">
        <fgColor rgb="FFFFF2CC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8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9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4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1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2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6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9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5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4" min="2" style="0" width="24"/>
    <col collapsed="false" customWidth="true" hidden="false" outlineLevel="0" max="5" min="5" style="0" width="40"/>
  </cols>
  <sheetData>
    <row r="1" customFormat="false" ht="23.1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s">
        <v>3</v>
      </c>
      <c r="C4" s="4" t="s">
        <v>4</v>
      </c>
      <c r="D4" s="4" t="s">
        <v>5</v>
      </c>
    </row>
    <row r="5" customFormat="false" ht="15" hidden="false" customHeight="false" outlineLevel="0" collapsed="false">
      <c r="A5" s="5" t="s">
        <v>6</v>
      </c>
      <c r="B5" s="6" t="n">
        <v>1800000</v>
      </c>
      <c r="C5" s="6" t="n">
        <v>2300000</v>
      </c>
      <c r="D5" s="6" t="n">
        <v>1800000</v>
      </c>
    </row>
    <row r="6" customFormat="false" ht="15" hidden="false" customHeight="false" outlineLevel="0" collapsed="false">
      <c r="A6" s="5" t="s">
        <v>7</v>
      </c>
      <c r="B6" s="6" t="n">
        <v>200000</v>
      </c>
      <c r="C6" s="6" t="n">
        <v>600000</v>
      </c>
      <c r="D6" s="6" t="n">
        <v>600000</v>
      </c>
    </row>
    <row r="7" customFormat="false" ht="15" hidden="false" customHeight="false" outlineLevel="0" collapsed="false">
      <c r="A7" s="5" t="s">
        <v>8</v>
      </c>
      <c r="B7" s="6" t="n">
        <v>1300000</v>
      </c>
      <c r="C7" s="6" t="n">
        <v>1300000</v>
      </c>
      <c r="D7" s="6" t="n">
        <v>1400000</v>
      </c>
    </row>
    <row r="8" customFormat="false" ht="15" hidden="false" customHeight="false" outlineLevel="0" collapsed="false">
      <c r="A8" s="5" t="s">
        <v>9</v>
      </c>
      <c r="B8" s="6" t="n">
        <v>300000</v>
      </c>
      <c r="C8" s="6" t="n">
        <v>300000</v>
      </c>
      <c r="D8" s="6" t="n">
        <v>300000</v>
      </c>
    </row>
    <row r="9" customFormat="false" ht="15" hidden="false" customHeight="false" outlineLevel="0" collapsed="false">
      <c r="A9" s="5" t="s">
        <v>10</v>
      </c>
      <c r="B9" s="6" t="n">
        <v>-100000</v>
      </c>
      <c r="C9" s="6" t="n">
        <v>-300000</v>
      </c>
      <c r="D9" s="6" t="n">
        <v>-300000</v>
      </c>
    </row>
    <row r="10" customFormat="false" ht="15" hidden="false" customHeight="false" outlineLevel="0" collapsed="false">
      <c r="A10" s="7" t="s">
        <v>11</v>
      </c>
      <c r="B10" s="8" t="n">
        <v>3850000</v>
      </c>
      <c r="C10" s="8" t="n">
        <v>4620000</v>
      </c>
      <c r="D10" s="8" t="n">
        <v>4180000</v>
      </c>
    </row>
    <row r="11" customFormat="false" ht="15" hidden="false" customHeight="false" outlineLevel="0" collapsed="false">
      <c r="A11" s="5" t="s">
        <v>12</v>
      </c>
      <c r="B11" s="9" t="s">
        <v>13</v>
      </c>
      <c r="C11" s="9" t="s">
        <v>13</v>
      </c>
      <c r="D11" s="9" t="s">
        <v>13</v>
      </c>
    </row>
    <row r="12" customFormat="false" ht="42" hidden="false" customHeight="true" outlineLevel="0" collapsed="false">
      <c r="A12" s="5" t="s">
        <v>14</v>
      </c>
      <c r="B12" s="10" t="s">
        <v>15</v>
      </c>
      <c r="C12" s="10" t="s">
        <v>16</v>
      </c>
      <c r="D12" s="10" t="s">
        <v>17</v>
      </c>
    </row>
    <row r="14" customFormat="false" ht="15" hidden="false" customHeight="false" outlineLevel="0" collapsed="false">
      <c r="A14" s="11" t="s">
        <v>18</v>
      </c>
    </row>
    <row r="15" customFormat="false" ht="15" hidden="false" customHeight="false" outlineLevel="0" collapsed="false">
      <c r="A15" s="12" t="s">
        <v>19</v>
      </c>
      <c r="B15" s="13" t="str">
        <f aca="false">INDEX($B$4:$D$4,MATCH(MIN($B$10:$D$10),$B$10:$D$10,0))</f>
        <v>A案</v>
      </c>
    </row>
    <row r="16" customFormat="false" ht="15" hidden="false" customHeight="false" outlineLevel="0" collapsed="false">
      <c r="A16" s="12" t="s">
        <v>20</v>
      </c>
      <c r="B16" s="14" t="n">
        <f aca="false">MIN($B$10:$D$10)</f>
        <v>3850000</v>
      </c>
    </row>
    <row r="17" customFormat="false" ht="15" hidden="false" customHeight="false" outlineLevel="0" collapsed="false">
      <c r="A17" s="12" t="s">
        <v>21</v>
      </c>
      <c r="B17" s="13" t="str">
        <f aca="false">INDEX($B$4:$D$4,MATCH(MAX($B$10:$D$10),$B$10:$D$10,0))</f>
        <v>B案</v>
      </c>
    </row>
    <row r="18" customFormat="false" ht="15" hidden="false" customHeight="false" outlineLevel="0" collapsed="false">
      <c r="A18" s="12" t="s">
        <v>22</v>
      </c>
      <c r="B18" s="14" t="n">
        <f aca="false">MAX($B$10:$D$10)</f>
        <v>4620000</v>
      </c>
    </row>
    <row r="19" customFormat="false" ht="15" hidden="false" customHeight="false" outlineLevel="0" collapsed="false">
      <c r="A19" s="12" t="s">
        <v>23</v>
      </c>
      <c r="B19" s="15" t="n">
        <f aca="false">B18-B16</f>
        <v>770000</v>
      </c>
    </row>
    <row r="21" customFormat="false" ht="15" hidden="false" customHeight="false" outlineLevel="0" collapsed="false">
      <c r="A21" s="11" t="s">
        <v>24</v>
      </c>
    </row>
    <row r="22" customFormat="false" ht="15" hidden="false" customHeight="false" outlineLevel="0" collapsed="false">
      <c r="A22" s="3" t="s">
        <v>2</v>
      </c>
      <c r="B22" s="3" t="s">
        <v>25</v>
      </c>
      <c r="C22" s="3" t="s">
        <v>26</v>
      </c>
      <c r="D22" s="3"/>
      <c r="E22" s="3"/>
    </row>
    <row r="23" customFormat="false" ht="30" hidden="false" customHeight="true" outlineLevel="0" collapsed="false">
      <c r="A23" s="5" t="s">
        <v>6</v>
      </c>
      <c r="B23" s="16" t="n">
        <f aca="false">INDEX($B5:$D5,MATCH($B$17,$B$4:$D$4,0))-INDEX($B5:$D5,MATCH($B$15,$B$4:$D$4,0))</f>
        <v>500000</v>
      </c>
      <c r="C23" s="17" t="s">
        <v>27</v>
      </c>
      <c r="D23" s="17"/>
      <c r="E23" s="17"/>
    </row>
    <row r="24" customFormat="false" ht="30" hidden="false" customHeight="true" outlineLevel="0" collapsed="false">
      <c r="A24" s="5" t="s">
        <v>7</v>
      </c>
      <c r="B24" s="16" t="n">
        <f aca="false">INDEX($B6:$D6,MATCH($B$17,$B$4:$D$4,0))-INDEX($B6:$D6,MATCH($B$15,$B$4:$D$4,0))</f>
        <v>400000</v>
      </c>
      <c r="C24" s="17" t="s">
        <v>28</v>
      </c>
      <c r="D24" s="17"/>
      <c r="E24" s="17"/>
    </row>
    <row r="25" customFormat="false" ht="30" hidden="false" customHeight="true" outlineLevel="0" collapsed="false">
      <c r="A25" s="5" t="s">
        <v>8</v>
      </c>
      <c r="B25" s="16" t="n">
        <f aca="false">INDEX($B7:$D7,MATCH($B$17,$B$4:$D$4,0))-INDEX($B7:$D7,MATCH($B$15,$B$4:$D$4,0))</f>
        <v>0</v>
      </c>
      <c r="C25" s="17" t="s">
        <v>29</v>
      </c>
      <c r="D25" s="17"/>
      <c r="E25" s="17"/>
    </row>
    <row r="26" customFormat="false" ht="30" hidden="false" customHeight="true" outlineLevel="0" collapsed="false">
      <c r="A26" s="5" t="s">
        <v>9</v>
      </c>
      <c r="B26" s="16" t="n">
        <f aca="false">INDEX($B8:$D8,MATCH($B$17,$B$4:$D$4,0))-INDEX($B8:$D8,MATCH($B$15,$B$4:$D$4,0))</f>
        <v>0</v>
      </c>
      <c r="C26" s="17" t="s">
        <v>30</v>
      </c>
      <c r="D26" s="17"/>
      <c r="E26" s="17"/>
    </row>
    <row r="27" customFormat="false" ht="30" hidden="false" customHeight="true" outlineLevel="0" collapsed="false">
      <c r="A27" s="5" t="s">
        <v>10</v>
      </c>
      <c r="B27" s="16" t="n">
        <f aca="false">INDEX($B9:$D9,MATCH($B$17,$B$4:$D$4,0))-INDEX($B9:$D9,MATCH($B$15,$B$4:$D$4,0))</f>
        <v>-200000</v>
      </c>
      <c r="C27" s="17" t="s">
        <v>31</v>
      </c>
      <c r="D27" s="17"/>
      <c r="E27" s="17"/>
    </row>
    <row r="28" customFormat="false" ht="30" hidden="false" customHeight="true" outlineLevel="0" collapsed="false">
      <c r="A28" s="5" t="s">
        <v>32</v>
      </c>
      <c r="B28" s="16" t="n">
        <f aca="false">SUM(B23:B27)</f>
        <v>700000</v>
      </c>
      <c r="C28" s="18" t="s">
        <v>33</v>
      </c>
      <c r="D28" s="18"/>
      <c r="E28" s="18"/>
    </row>
    <row r="29" customFormat="false" ht="15" hidden="false" customHeight="false" outlineLevel="0" collapsed="false">
      <c r="A29" s="5" t="s">
        <v>34</v>
      </c>
      <c r="B29" s="19" t="n">
        <v>0.1</v>
      </c>
      <c r="C29" s="20"/>
    </row>
    <row r="30" customFormat="false" ht="15" hidden="false" customHeight="false" outlineLevel="0" collapsed="false">
      <c r="A30" s="5" t="s">
        <v>35</v>
      </c>
      <c r="B30" s="16" t="n">
        <f aca="false">ROUND(B28*B29,0)</f>
        <v>70000</v>
      </c>
      <c r="C30" s="20"/>
    </row>
    <row r="31" customFormat="false" ht="15" hidden="false" customHeight="false" outlineLevel="0" collapsed="false">
      <c r="A31" s="5" t="s">
        <v>36</v>
      </c>
      <c r="B31" s="21" t="n">
        <f aca="false">B28+B30</f>
        <v>770000</v>
      </c>
      <c r="C31" s="20"/>
    </row>
    <row r="32" customFormat="false" ht="15" hidden="false" customHeight="false" outlineLevel="0" collapsed="false">
      <c r="A32" s="5" t="s">
        <v>37</v>
      </c>
      <c r="B32" s="16" t="str">
        <f aca="false">IF(B31=B19,"一致","不一致")</f>
        <v>一致</v>
      </c>
      <c r="C32" s="20"/>
    </row>
    <row r="34" customFormat="false" ht="15" hidden="false" customHeight="false" outlineLevel="0" collapsed="false">
      <c r="A34" s="11" t="s">
        <v>38</v>
      </c>
    </row>
    <row r="35" customFormat="false" ht="15" hidden="false" customHeight="false" outlineLevel="0" collapsed="false">
      <c r="A35" s="22" t="s">
        <v>39</v>
      </c>
    </row>
    <row r="36" customFormat="false" ht="15" hidden="false" customHeight="false" outlineLevel="0" collapsed="false">
      <c r="A36" s="3" t="s">
        <v>2</v>
      </c>
      <c r="B36" s="3" t="s">
        <v>40</v>
      </c>
      <c r="C36" s="3"/>
      <c r="D36" s="3"/>
      <c r="E36" s="3"/>
    </row>
    <row r="37" customFormat="false" ht="15" hidden="false" customHeight="true" outlineLevel="0" collapsed="false">
      <c r="A37" s="12" t="s">
        <v>6</v>
      </c>
      <c r="B37" s="23" t="s">
        <v>41</v>
      </c>
      <c r="C37" s="23"/>
      <c r="D37" s="23"/>
      <c r="E37" s="23"/>
    </row>
    <row r="38" customFormat="false" ht="15" hidden="false" customHeight="true" outlineLevel="0" collapsed="false">
      <c r="A38" s="12" t="s">
        <v>7</v>
      </c>
      <c r="B38" s="23" t="s">
        <v>42</v>
      </c>
      <c r="C38" s="23"/>
      <c r="D38" s="23"/>
      <c r="E38" s="23"/>
    </row>
    <row r="39" customFormat="false" ht="15" hidden="false" customHeight="true" outlineLevel="0" collapsed="false">
      <c r="A39" s="12" t="s">
        <v>8</v>
      </c>
      <c r="B39" s="23" t="s">
        <v>43</v>
      </c>
      <c r="C39" s="23"/>
      <c r="D39" s="23"/>
      <c r="E39" s="23"/>
    </row>
    <row r="40" customFormat="false" ht="15" hidden="false" customHeight="true" outlineLevel="0" collapsed="false">
      <c r="A40" s="12" t="s">
        <v>9</v>
      </c>
      <c r="B40" s="23" t="s">
        <v>44</v>
      </c>
      <c r="C40" s="23"/>
      <c r="D40" s="23"/>
      <c r="E40" s="23"/>
    </row>
    <row r="41" customFormat="false" ht="15" hidden="false" customHeight="true" outlineLevel="0" collapsed="false">
      <c r="A41" s="12" t="s">
        <v>10</v>
      </c>
      <c r="B41" s="23" t="s">
        <v>45</v>
      </c>
      <c r="C41" s="23"/>
      <c r="D41" s="23"/>
      <c r="E41" s="23"/>
    </row>
    <row r="42" customFormat="false" ht="15" hidden="false" customHeight="true" outlineLevel="0" collapsed="false">
      <c r="A42" s="12" t="s">
        <v>11</v>
      </c>
      <c r="B42" s="23" t="s">
        <v>46</v>
      </c>
      <c r="C42" s="23"/>
      <c r="D42" s="23"/>
      <c r="E42" s="23"/>
    </row>
    <row r="43" customFormat="false" ht="15" hidden="false" customHeight="true" outlineLevel="0" collapsed="false">
      <c r="A43" s="12" t="s">
        <v>12</v>
      </c>
      <c r="B43" s="23" t="s">
        <v>47</v>
      </c>
      <c r="C43" s="23"/>
      <c r="D43" s="23"/>
      <c r="E43" s="23"/>
    </row>
    <row r="44" customFormat="false" ht="30" hidden="false" customHeight="true" outlineLevel="0" collapsed="false">
      <c r="A44" s="12" t="s">
        <v>14</v>
      </c>
      <c r="B44" s="23" t="s">
        <v>48</v>
      </c>
      <c r="C44" s="23"/>
      <c r="D44" s="23"/>
      <c r="E44" s="23"/>
    </row>
    <row r="46" customFormat="false" ht="15" hidden="false" customHeight="false" outlineLevel="0" collapsed="false">
      <c r="A46" s="22" t="s">
        <v>49</v>
      </c>
    </row>
    <row r="47" customFormat="false" ht="15" hidden="false" customHeight="false" outlineLevel="0" collapsed="false">
      <c r="A47" s="3" t="s">
        <v>50</v>
      </c>
      <c r="B47" s="4" t="s">
        <v>3</v>
      </c>
      <c r="C47" s="4" t="s">
        <v>4</v>
      </c>
      <c r="D47" s="4" t="s">
        <v>5</v>
      </c>
      <c r="E47" s="3" t="s">
        <v>51</v>
      </c>
    </row>
    <row r="48" customFormat="false" ht="27.75" hidden="false" customHeight="true" outlineLevel="0" collapsed="false">
      <c r="A48" s="24" t="s">
        <v>52</v>
      </c>
      <c r="B48" s="25" t="n">
        <f aca="false">SUM(B5:B9)</f>
        <v>3500000</v>
      </c>
      <c r="C48" s="25" t="n">
        <f aca="false">SUM(C5:C9)</f>
        <v>4200000</v>
      </c>
      <c r="D48" s="25" t="n">
        <f aca="false">SUM(D5:D9)</f>
        <v>3800000</v>
      </c>
      <c r="E48" s="26" t="s">
        <v>53</v>
      </c>
    </row>
    <row r="49" customFormat="false" ht="27.75" hidden="false" customHeight="true" outlineLevel="0" collapsed="false">
      <c r="A49" s="27" t="s">
        <v>54</v>
      </c>
      <c r="B49" s="28" t="n">
        <v>3500000</v>
      </c>
      <c r="C49" s="28" t="n">
        <v>4200000</v>
      </c>
      <c r="D49" s="28" t="n">
        <v>3800000</v>
      </c>
      <c r="E49" s="29" t="s">
        <v>55</v>
      </c>
    </row>
    <row r="50" customFormat="false" ht="27.75" hidden="false" customHeight="true" outlineLevel="0" collapsed="false">
      <c r="A50" s="27" t="s">
        <v>56</v>
      </c>
      <c r="B50" s="28" t="n">
        <v>350000</v>
      </c>
      <c r="C50" s="28" t="n">
        <v>420000</v>
      </c>
      <c r="D50" s="28" t="n">
        <v>380000</v>
      </c>
      <c r="E50" s="29" t="s">
        <v>57</v>
      </c>
    </row>
    <row r="51" customFormat="false" ht="27.75" hidden="false" customHeight="true" outlineLevel="0" collapsed="false">
      <c r="A51" s="27" t="s">
        <v>58</v>
      </c>
      <c r="B51" s="28" t="n">
        <v>3850000</v>
      </c>
      <c r="C51" s="28" t="n">
        <v>4620000</v>
      </c>
      <c r="D51" s="28" t="n">
        <v>4180000</v>
      </c>
      <c r="E51" s="29" t="s">
        <v>59</v>
      </c>
    </row>
    <row r="52" customFormat="false" ht="27.75" hidden="false" customHeight="true" outlineLevel="0" collapsed="false">
      <c r="A52" s="24" t="s">
        <v>60</v>
      </c>
      <c r="B52" s="30" t="str">
        <f aca="false">IF(B48=B49,"一致","不一致")</f>
        <v>一致</v>
      </c>
      <c r="C52" s="30" t="str">
        <f aca="false">IF(C48=C49,"一致","不一致")</f>
        <v>一致</v>
      </c>
      <c r="D52" s="30" t="str">
        <f aca="false">IF(D48=D49,"一致","不一致")</f>
        <v>一致</v>
      </c>
      <c r="E52" s="31" t="str">
        <f aca="false">IF(AND(B52="一致",C52="一致",D52="一致"),"全案一致","要確認")</f>
        <v>全案一致</v>
      </c>
    </row>
    <row r="53" customFormat="false" ht="27.75" hidden="false" customHeight="true" outlineLevel="0" collapsed="false">
      <c r="A53" s="24" t="s">
        <v>61</v>
      </c>
      <c r="B53" s="30" t="str">
        <f aca="false">IF(B49+B50=B10,"一致","不一致")</f>
        <v>一致</v>
      </c>
      <c r="C53" s="30" t="str">
        <f aca="false">IF(C49+C50=C10,"一致","不一致")</f>
        <v>一致</v>
      </c>
      <c r="D53" s="30" t="str">
        <f aca="false">IF(D49+D50=D10,"一致","不一致")</f>
        <v>一致</v>
      </c>
      <c r="E53" s="31" t="str">
        <f aca="false">IF(AND(B53="一致",C53="一致",D53="一致"),"全案一致","要確認")</f>
        <v>全案一致</v>
      </c>
    </row>
    <row r="54" customFormat="false" ht="27.75" hidden="false" customHeight="true" outlineLevel="0" collapsed="false">
      <c r="A54" s="24" t="s">
        <v>62</v>
      </c>
      <c r="B54" s="30" t="str">
        <f aca="false">IF(B10=B51,"一致","不一致")</f>
        <v>一致</v>
      </c>
      <c r="C54" s="30" t="str">
        <f aca="false">IF(C10=C51,"一致","不一致")</f>
        <v>一致</v>
      </c>
      <c r="D54" s="30" t="str">
        <f aca="false">IF(D10=D51,"一致","不一致")</f>
        <v>一致</v>
      </c>
      <c r="E54" s="31" t="str">
        <f aca="false">IF(AND(B54="一致",C54="一致",D54="一致"),"全案一致","要確認")</f>
        <v>全案一致</v>
      </c>
    </row>
  </sheetData>
  <mergeCells count="16">
    <mergeCell ref="C22:E22"/>
    <mergeCell ref="C23:E23"/>
    <mergeCell ref="C24:E24"/>
    <mergeCell ref="C25:E25"/>
    <mergeCell ref="C26:E26"/>
    <mergeCell ref="C27:E27"/>
    <mergeCell ref="C28:E28"/>
    <mergeCell ref="B36:E36"/>
    <mergeCell ref="B37:E37"/>
    <mergeCell ref="B38:E38"/>
    <mergeCell ref="B39:E39"/>
    <mergeCell ref="B40:E40"/>
    <mergeCell ref="B41:E41"/>
    <mergeCell ref="B42:E42"/>
    <mergeCell ref="B43:E43"/>
    <mergeCell ref="B44:E4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2026-10-12T06:16:15Z</dcterms:created>
  <dc:creator>openpyxl</dc:creator>
  <dc:description/>
  <dc:language>en-US</dc:language>
  <cp:lastModifiedBy/>
  <dcterms:modified xsi:type="dcterms:W3CDTF">2026-10-12T06:16:15Z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